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40" yWindow="65356" windowWidth="15520" windowHeight="16000" activeTab="0"/>
  </bookViews>
  <sheets>
    <sheet name="main" sheetId="1" r:id="rId1"/>
  </sheets>
  <definedNames>
    <definedName name="_xlnm.Print_Area" localSheetId="0">'main'!$C$1:$M$19</definedName>
  </definedNames>
  <calcPr fullCalcOnLoad="1"/>
</workbook>
</file>

<file path=xl/sharedStrings.xml><?xml version="1.0" encoding="utf-8"?>
<sst xmlns="http://schemas.openxmlformats.org/spreadsheetml/2006/main" count="25" uniqueCount="22">
  <si>
    <t>length</t>
  </si>
  <si>
    <t>bearing</t>
  </si>
  <si>
    <t>polar angle</t>
  </si>
  <si>
    <t>decimal angle</t>
  </si>
  <si>
    <t>eastward</t>
  </si>
  <si>
    <t>northward</t>
  </si>
  <si>
    <t>Point</t>
  </si>
  <si>
    <t>should be close to (0,0)</t>
  </si>
  <si>
    <t>Coordinates</t>
  </si>
  <si>
    <t>Determinant</t>
  </si>
  <si>
    <t>Total:</t>
  </si>
  <si>
    <t>Surveyor's Formula calculator.</t>
  </si>
  <si>
    <t>Note! there are hidden columns containing intermediate calculations.</t>
  </si>
  <si>
    <t>(points)</t>
  </si>
  <si>
    <t>(lines)</t>
  </si>
  <si>
    <t>dir</t>
  </si>
  <si>
    <t>Copyright 2007, Math Central / Centrale des maths.</t>
  </si>
  <si>
    <t>s49 27'07"e</t>
  </si>
  <si>
    <t>n27 43'36"e</t>
  </si>
  <si>
    <t>n52 50'24"w</t>
  </si>
  <si>
    <t>s65 36'36"w</t>
  </si>
  <si>
    <t>CW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</si>
</sst>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3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175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right"/>
    </xf>
    <xf numFmtId="175" fontId="0" fillId="2" borderId="0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0" fillId="2" borderId="6" xfId="0" applyNumberFormat="1" applyFont="1" applyFill="1" applyBorder="1" applyAlignment="1">
      <alignment/>
    </xf>
    <xf numFmtId="0" fontId="5" fillId="4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D1">
      <selection activeCell="K23" sqref="K23"/>
    </sheetView>
  </sheetViews>
  <sheetFormatPr defaultColWidth="11.421875" defaultRowHeight="12.75"/>
  <cols>
    <col min="1" max="1" width="10.421875" style="5" hidden="1" customWidth="1"/>
    <col min="2" max="2" width="9.140625" style="5" hidden="1" customWidth="1"/>
    <col min="3" max="3" width="6.140625" style="5" hidden="1" customWidth="1"/>
    <col min="4" max="4" width="22.140625" style="16" customWidth="1"/>
    <col min="5" max="5" width="9.140625" style="5" customWidth="1"/>
    <col min="6" max="6" width="12.421875" style="3" customWidth="1"/>
    <col min="7" max="7" width="6.28125" style="3" customWidth="1"/>
    <col min="8" max="8" width="14.140625" style="5" hidden="1" customWidth="1"/>
    <col min="9" max="9" width="11.421875" style="5" hidden="1" customWidth="1"/>
    <col min="10" max="10" width="11.140625" style="5" customWidth="1"/>
    <col min="11" max="11" width="11.421875" style="5" customWidth="1"/>
    <col min="12" max="12" width="11.28125" style="14" customWidth="1"/>
    <col min="13" max="13" width="9.28125" style="5" customWidth="1"/>
    <col min="14" max="16384" width="9.140625" style="5" customWidth="1"/>
  </cols>
  <sheetData>
    <row r="1" spans="4:12" ht="18">
      <c r="D1" s="30" t="s">
        <v>11</v>
      </c>
      <c r="E1" s="31"/>
      <c r="F1" s="31"/>
      <c r="G1" s="31"/>
      <c r="H1" s="31"/>
      <c r="I1" s="31"/>
      <c r="J1" s="31"/>
      <c r="K1" s="31"/>
      <c r="L1" s="31"/>
    </row>
    <row r="2" spans="4:12" ht="12">
      <c r="D2" s="17"/>
      <c r="E2" s="18"/>
      <c r="F2" s="19"/>
      <c r="G2" s="19"/>
      <c r="H2" s="18"/>
      <c r="I2" s="18"/>
      <c r="J2" s="18"/>
      <c r="K2" s="18"/>
      <c r="L2" s="20"/>
    </row>
    <row r="3" spans="4:12" ht="12">
      <c r="D3" s="32" t="s">
        <v>16</v>
      </c>
      <c r="E3" s="31"/>
      <c r="F3" s="31"/>
      <c r="G3" s="31"/>
      <c r="H3" s="31"/>
      <c r="I3" s="31"/>
      <c r="J3" s="31"/>
      <c r="K3" s="31"/>
      <c r="L3" s="31"/>
    </row>
    <row r="4" spans="4:12" ht="12">
      <c r="D4" s="17"/>
      <c r="E4" s="18"/>
      <c r="F4" s="19"/>
      <c r="G4" s="19"/>
      <c r="H4" s="18"/>
      <c r="I4" s="18"/>
      <c r="J4" s="18"/>
      <c r="K4" s="18"/>
      <c r="L4" s="20"/>
    </row>
    <row r="5" spans="4:7" ht="12">
      <c r="D5" s="22" t="s">
        <v>13</v>
      </c>
      <c r="E5" s="36" t="s">
        <v>14</v>
      </c>
      <c r="F5" s="35"/>
      <c r="G5" s="35"/>
    </row>
    <row r="6" spans="3:13" ht="12">
      <c r="C6" s="1" t="s">
        <v>6</v>
      </c>
      <c r="D6" s="2" t="s">
        <v>8</v>
      </c>
      <c r="E6" s="10" t="s">
        <v>0</v>
      </c>
      <c r="F6" s="11" t="s">
        <v>1</v>
      </c>
      <c r="G6" s="23" t="s">
        <v>15</v>
      </c>
      <c r="H6" s="7" t="s">
        <v>3</v>
      </c>
      <c r="I6" s="7" t="s">
        <v>2</v>
      </c>
      <c r="J6" s="10" t="s">
        <v>4</v>
      </c>
      <c r="K6" s="10" t="s">
        <v>5</v>
      </c>
      <c r="L6" s="34" t="s">
        <v>9</v>
      </c>
      <c r="M6" s="35"/>
    </row>
    <row r="7" spans="1:16" ht="12">
      <c r="A7" s="5">
        <v>0</v>
      </c>
      <c r="B7" s="5">
        <v>0</v>
      </c>
      <c r="C7" s="3">
        <v>0</v>
      </c>
      <c r="D7" s="4" t="str">
        <f>"("&amp;FIXED(A7,4)&amp;", "&amp;FIXED(B7,4)&amp;")"</f>
        <v>(0.0000, 0.0000)</v>
      </c>
      <c r="G7" s="24"/>
      <c r="L7" s="8"/>
      <c r="M7" s="27"/>
      <c r="O7" s="29" t="s">
        <v>12</v>
      </c>
      <c r="P7" s="29"/>
    </row>
    <row r="8" spans="3:16" ht="12">
      <c r="C8" s="3"/>
      <c r="D8" s="4"/>
      <c r="E8" s="12">
        <v>362.95</v>
      </c>
      <c r="F8" s="13" t="s">
        <v>17</v>
      </c>
      <c r="G8" s="25" t="s">
        <v>21</v>
      </c>
      <c r="H8" s="9">
        <f>INT(MID(F8,8,2))/3600+INT(MID(F8,5,2))/60+INT(MID(F8,2,2))</f>
        <v>49.45194444444444</v>
      </c>
      <c r="I8" s="9">
        <f>IF(G8="CW",180,0)+(IF(AND(LEFT(F8,1)="n",RIGHT(F8,1)="E"),90-H8,IF(AND(LEFT(F8,1)="n",RIGHT(F8,1)="W"),90+H8,IF(AND(LEFT(F8,1)="s",RIGHT(F8,1)="E"),-90+H8,IF(AND(LEFT(F8,1)="s",RIGHT(F8,1)="W"),-90-H8,999)))))</f>
        <v>139.45194444444445</v>
      </c>
      <c r="J8" s="9">
        <f>E8*COS(PI()/180*I8)</f>
        <v>-275.7915456517611</v>
      </c>
      <c r="K8" s="9">
        <f>E8*SIN(PI()/180*I8)</f>
        <v>235.94856610501483</v>
      </c>
      <c r="L8" s="8"/>
      <c r="M8" s="27"/>
      <c r="O8" s="29"/>
      <c r="P8" s="29"/>
    </row>
    <row r="9" spans="1:16" ht="12">
      <c r="A9" s="5">
        <f>A7+J8</f>
        <v>-275.7915456517611</v>
      </c>
      <c r="B9" s="5">
        <f>B7+K8</f>
        <v>235.94856610501483</v>
      </c>
      <c r="C9" s="3">
        <f>C7+1</f>
        <v>1</v>
      </c>
      <c r="D9" s="4" t="str">
        <f>"("&amp;FIXED(A9,4)&amp;", "&amp;FIXED(B9,4)&amp;")"</f>
        <v>(-275.7915, 235.9486)</v>
      </c>
      <c r="E9" s="12"/>
      <c r="F9" s="13"/>
      <c r="G9" s="25"/>
      <c r="H9" s="9"/>
      <c r="I9" s="9"/>
      <c r="J9" s="9"/>
      <c r="K9" s="9"/>
      <c r="L9" s="8" t="str">
        <f>"(Pts "&amp;C7&amp;"&amp;"&amp;C9&amp;")"</f>
        <v>(Pts 0&amp;1)</v>
      </c>
      <c r="M9" s="27">
        <f>A7*B9-A9*B7</f>
        <v>0</v>
      </c>
      <c r="O9" s="29"/>
      <c r="P9" s="29"/>
    </row>
    <row r="10" spans="3:16" ht="12">
      <c r="C10" s="3"/>
      <c r="D10" s="4"/>
      <c r="E10" s="12">
        <v>200</v>
      </c>
      <c r="F10" s="13" t="s">
        <v>18</v>
      </c>
      <c r="G10" s="25" t="s">
        <v>21</v>
      </c>
      <c r="H10" s="9">
        <f>INT(MID(F10,8,2))/3600+INT(MID(F10,5,2))/60+INT(MID(F10,2,2))</f>
        <v>27.726666666666667</v>
      </c>
      <c r="I10" s="9">
        <f>180+(IF(AND(LEFT(F10,1)="n",RIGHT(F10,1)="E"),90-H10,IF(AND(LEFT(F10,1)="n",RIGHT(F10,1)="W"),90+H10,IF(AND(LEFT(F10,1)="s",RIGHT(F10,1)="E"),-90+H10,IF(AND(LEFT(F10,1)="s",RIGHT(F10,1)="W"),-90-H10,999)))))</f>
        <v>242.27333333333334</v>
      </c>
      <c r="J10" s="9">
        <f>E10*COS(PI()/180*I10)</f>
        <v>-93.05081525373065</v>
      </c>
      <c r="K10" s="9">
        <f>E10*SIN(PI()/180*I10)</f>
        <v>-177.0354365109316</v>
      </c>
      <c r="L10" s="8"/>
      <c r="M10" s="27"/>
      <c r="O10" s="29"/>
      <c r="P10" s="29"/>
    </row>
    <row r="11" spans="1:16" ht="12">
      <c r="A11" s="5">
        <f>A9+J10</f>
        <v>-368.8423609054918</v>
      </c>
      <c r="B11" s="5">
        <f>B9+K10</f>
        <v>58.913129594083244</v>
      </c>
      <c r="C11" s="3">
        <f>C9+1</f>
        <v>2</v>
      </c>
      <c r="D11" s="4" t="str">
        <f>"("&amp;FIXED(A11,4)&amp;", "&amp;FIXED(B11,4)&amp;")"</f>
        <v>(-368.8424, 58.9131)</v>
      </c>
      <c r="E11" s="12"/>
      <c r="F11" s="13"/>
      <c r="G11" s="25"/>
      <c r="H11" s="9"/>
      <c r="I11" s="9"/>
      <c r="J11" s="9"/>
      <c r="K11" s="9"/>
      <c r="L11" s="8" t="str">
        <f>"(Pts "&amp;C9&amp;"&amp;"&amp;C11&amp;")"</f>
        <v>(Pts 1&amp;2)</v>
      </c>
      <c r="M11" s="27">
        <f>A9*B11-A11*B9</f>
        <v>70780.08310450443</v>
      </c>
      <c r="O11" s="29"/>
      <c r="P11" s="29"/>
    </row>
    <row r="12" spans="3:16" ht="12">
      <c r="C12" s="3"/>
      <c r="D12" s="4"/>
      <c r="E12" s="12">
        <v>234.35</v>
      </c>
      <c r="F12" s="13" t="s">
        <v>19</v>
      </c>
      <c r="G12" s="25" t="s">
        <v>21</v>
      </c>
      <c r="H12" s="9">
        <f>INT(MID(F12,8,2))/3600+INT(MID(F12,5,2))/60+INT(MID(F12,2,2))</f>
        <v>52.84</v>
      </c>
      <c r="I12" s="9">
        <f>180+(IF(AND(LEFT(F12,1)="n",RIGHT(F12,1)="E"),90-H12,IF(AND(LEFT(F12,1)="n",RIGHT(F12,1)="W"),90+H12,IF(AND(LEFT(F12,1)="s",RIGHT(F12,1)="E"),-90+H12,IF(AND(LEFT(F12,1)="s",RIGHT(F12,1)="W"),-90-H12,999)))))</f>
        <v>322.84000000000003</v>
      </c>
      <c r="J12" s="9">
        <f>E12*COS(PI()/180*I12)</f>
        <v>186.7656575379624</v>
      </c>
      <c r="K12" s="9">
        <f>E12*SIN(PI()/180*I12)</f>
        <v>-141.5574500491322</v>
      </c>
      <c r="L12" s="8"/>
      <c r="M12" s="27"/>
      <c r="O12" s="29"/>
      <c r="P12" s="29"/>
    </row>
    <row r="13" spans="1:16" ht="12">
      <c r="A13" s="5">
        <f>A11+J12</f>
        <v>-182.07670336752938</v>
      </c>
      <c r="B13" s="5">
        <f>B11+K12</f>
        <v>-82.64432045504896</v>
      </c>
      <c r="C13" s="3">
        <f>C11+1</f>
        <v>3</v>
      </c>
      <c r="D13" s="4" t="str">
        <f>"("&amp;FIXED(A13,4)&amp;", "&amp;FIXED(B13,4)&amp;")"</f>
        <v>(-182.0767, -82.6443)</v>
      </c>
      <c r="E13" s="12"/>
      <c r="F13" s="13"/>
      <c r="G13" s="25"/>
      <c r="H13" s="9"/>
      <c r="I13" s="9"/>
      <c r="J13" s="9"/>
      <c r="K13" s="9"/>
      <c r="L13" s="8" t="str">
        <f>"(Pts "&amp;C11&amp;"&amp;"&amp;C13&amp;")"</f>
        <v>(Pts 2&amp;3)</v>
      </c>
      <c r="M13" s="27">
        <f>A11*B13-A13*B11</f>
        <v>41209.43469362499</v>
      </c>
      <c r="O13" s="29"/>
      <c r="P13" s="29"/>
    </row>
    <row r="14" spans="3:16" ht="12">
      <c r="C14" s="3"/>
      <c r="D14" s="4"/>
      <c r="E14" s="12">
        <v>200</v>
      </c>
      <c r="F14" s="13" t="s">
        <v>20</v>
      </c>
      <c r="G14" s="25" t="s">
        <v>21</v>
      </c>
      <c r="H14" s="9">
        <f>INT(MID(F14,8,2))/3600+INT(MID(F14,5,2))/60+INT(MID(F14,2,2))</f>
        <v>65.61</v>
      </c>
      <c r="I14" s="9">
        <f>180+(IF(AND(LEFT(F14,1)="n",RIGHT(F14,1)="E"),90-H14,IF(AND(LEFT(F14,1)="n",RIGHT(F14,1)="W"),90+H14,IF(AND(LEFT(F14,1)="s",RIGHT(F14,1)="E"),-90+H14,IF(AND(LEFT(F14,1)="s",RIGHT(F14,1)="W"),-90-H14,999)))))</f>
        <v>24.389999999999986</v>
      </c>
      <c r="J14" s="9">
        <f>E14*COS(PI()/180*I14)</f>
        <v>182.1511494519712</v>
      </c>
      <c r="K14" s="9">
        <f>E14*SIN(PI()/180*I14)</f>
        <v>82.58909585003128</v>
      </c>
      <c r="L14" s="8"/>
      <c r="M14" s="27"/>
      <c r="O14" s="29"/>
      <c r="P14" s="29"/>
    </row>
    <row r="15" spans="1:16" ht="12">
      <c r="A15" s="5">
        <f>A13+J14</f>
        <v>0.07444608444183132</v>
      </c>
      <c r="B15" s="5">
        <f>B13+K14</f>
        <v>-0.05522460501767057</v>
      </c>
      <c r="C15" s="3">
        <f>C13+1</f>
        <v>4</v>
      </c>
      <c r="D15" s="4" t="str">
        <f>"("&amp;FIXED(A15,4)&amp;", "&amp;FIXED(B15,4)&amp;")"</f>
        <v>(0.0744, -0.0552)</v>
      </c>
      <c r="E15" s="12"/>
      <c r="F15" s="13"/>
      <c r="G15" s="25"/>
      <c r="H15" s="9"/>
      <c r="I15" s="9"/>
      <c r="J15" s="9"/>
      <c r="K15" s="9"/>
      <c r="L15" s="8" t="str">
        <f>"(Pts "&amp;C13&amp;"&amp;"&amp;C15&amp;")"</f>
        <v>(Pts 3&amp;4)</v>
      </c>
      <c r="M15" s="27">
        <f>A13*B15-A15*B13</f>
        <v>16.207660085625722</v>
      </c>
      <c r="O15" s="29"/>
      <c r="P15" s="29"/>
    </row>
    <row r="16" spans="4:13" ht="12">
      <c r="D16" s="6" t="s">
        <v>7</v>
      </c>
      <c r="G16" s="26"/>
      <c r="L16" s="8"/>
      <c r="M16" s="27"/>
    </row>
    <row r="17" spans="12:13" ht="12">
      <c r="L17" s="15" t="s">
        <v>10</v>
      </c>
      <c r="M17" s="28">
        <f>SUM(M9:M15)</f>
        <v>112005.72545821505</v>
      </c>
    </row>
    <row r="18" spans="12:13" ht="12">
      <c r="L18" s="15"/>
      <c r="M18" s="21"/>
    </row>
    <row r="19" spans="3:13" ht="15">
      <c r="C19" s="33" t="str">
        <f>"Total area is "&amp;FIXED(M17/2,2)&amp;" square units."</f>
        <v>Total area is 56,002.86 square units.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</row>
  </sheetData>
  <mergeCells count="6">
    <mergeCell ref="O7:P15"/>
    <mergeCell ref="D1:L1"/>
    <mergeCell ref="D3:L3"/>
    <mergeCell ref="C19:M19"/>
    <mergeCell ref="L6:M6"/>
    <mergeCell ref="E5:G5"/>
  </mergeCells>
  <printOptions/>
  <pageMargins left="0.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bob2</dc:creator>
  <cp:keywords/>
  <dc:description/>
  <cp:lastModifiedBy>Harley Weston</cp:lastModifiedBy>
  <cp:lastPrinted>2007-11-21T21:54:30Z</cp:lastPrinted>
  <dcterms:created xsi:type="dcterms:W3CDTF">2007-11-17T20:39:41Z</dcterms:created>
  <dcterms:modified xsi:type="dcterms:W3CDTF">2007-11-21T21:54:40Z</dcterms:modified>
  <cp:category/>
  <cp:version/>
  <cp:contentType/>
  <cp:contentStatus/>
</cp:coreProperties>
</file>